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2025\"/>
    </mc:Choice>
  </mc:AlternateContent>
  <bookViews>
    <workbookView xWindow="480" yWindow="300" windowWidth="15480" windowHeight="11640" activeTab="3"/>
  </bookViews>
  <sheets>
    <sheet name="прогноз конс бюджета" sheetId="2" r:id="rId1"/>
    <sheet name="доходы" sheetId="3" r:id="rId2"/>
    <sheet name="Лист2" sheetId="4" r:id="rId3"/>
    <sheet name="программы" sheetId="5" r:id="rId4"/>
  </sheets>
  <calcPr calcId="162913"/>
</workbook>
</file>

<file path=xl/calcChain.xml><?xml version="1.0" encoding="utf-8"?>
<calcChain xmlns="http://schemas.openxmlformats.org/spreadsheetml/2006/main">
  <c r="D22" i="5" l="1"/>
  <c r="E22" i="5"/>
  <c r="D18" i="5"/>
  <c r="E18" i="5"/>
  <c r="D11" i="5"/>
  <c r="E11" i="5"/>
  <c r="D8" i="5"/>
  <c r="E8" i="5"/>
  <c r="D4" i="5"/>
  <c r="E4" i="5"/>
  <c r="C4" i="5"/>
  <c r="C22" i="5"/>
  <c r="C18" i="5"/>
  <c r="C11" i="5"/>
  <c r="C8" i="5"/>
  <c r="M9" i="3"/>
  <c r="M10" i="3"/>
  <c r="M11" i="3"/>
  <c r="M12" i="3"/>
  <c r="M13" i="3"/>
  <c r="M7" i="3"/>
  <c r="J9" i="3"/>
  <c r="J10" i="3"/>
  <c r="J11" i="3"/>
  <c r="J12" i="3"/>
  <c r="J13" i="3"/>
  <c r="J7" i="3"/>
  <c r="G9" i="3"/>
  <c r="G10" i="3"/>
  <c r="G11" i="3"/>
  <c r="G12" i="3"/>
  <c r="G13" i="3"/>
  <c r="G7" i="3"/>
  <c r="D9" i="3"/>
  <c r="D10" i="3"/>
  <c r="D11" i="3"/>
  <c r="D12" i="3"/>
  <c r="D13" i="3"/>
  <c r="D7" i="3"/>
  <c r="N10" i="3"/>
  <c r="N11" i="3"/>
  <c r="N7" i="3"/>
  <c r="K9" i="3"/>
  <c r="K10" i="3"/>
  <c r="K11" i="3"/>
  <c r="K7" i="3"/>
  <c r="H9" i="3"/>
  <c r="H10" i="3"/>
  <c r="H11" i="3"/>
  <c r="H12" i="3"/>
  <c r="H13" i="3"/>
  <c r="H7" i="3"/>
  <c r="E9" i="3"/>
  <c r="E10" i="3"/>
  <c r="E11" i="3"/>
  <c r="E12" i="3"/>
  <c r="E13" i="3"/>
  <c r="E7" i="3"/>
  <c r="C8" i="3"/>
  <c r="C14" i="3" s="1"/>
  <c r="F8" i="3"/>
  <c r="F14" i="3" s="1"/>
  <c r="I8" i="3"/>
  <c r="I14" i="3" s="1"/>
  <c r="L8" i="3"/>
  <c r="L14" i="3" s="1"/>
  <c r="M14" i="3" s="1"/>
  <c r="B8" i="3"/>
  <c r="B14" i="3" s="1"/>
  <c r="D3" i="5" l="1"/>
  <c r="D27" i="5" s="1"/>
  <c r="C3" i="5"/>
  <c r="C27" i="5" s="1"/>
  <c r="E3" i="5"/>
  <c r="E27" i="5" s="1"/>
  <c r="E14" i="3"/>
  <c r="J14" i="3"/>
  <c r="M8" i="3"/>
  <c r="G14" i="3"/>
  <c r="J8" i="3"/>
  <c r="K14" i="3"/>
  <c r="N14" i="3"/>
  <c r="G8" i="3"/>
  <c r="D8" i="3"/>
  <c r="H14" i="3"/>
  <c r="D14" i="3"/>
  <c r="H8" i="3"/>
  <c r="K8" i="3"/>
  <c r="N8" i="3"/>
  <c r="E8" i="3"/>
  <c r="D9" i="2" l="1"/>
  <c r="C9" i="2"/>
  <c r="B9" i="2"/>
  <c r="B6" i="2" l="1"/>
  <c r="B15" i="2" s="1"/>
  <c r="C6" i="2"/>
  <c r="C15" i="2" s="1"/>
  <c r="D6" i="2"/>
  <c r="D15" i="2" l="1"/>
</calcChain>
</file>

<file path=xl/sharedStrings.xml><?xml version="1.0" encoding="utf-8"?>
<sst xmlns="http://schemas.openxmlformats.org/spreadsheetml/2006/main" count="104" uniqueCount="91">
  <si>
    <t>(тыс. рублей)</t>
  </si>
  <si>
    <t>Показатели</t>
  </si>
  <si>
    <t xml:space="preserve">    из них:</t>
  </si>
  <si>
    <t>налоговые и неналоговые доходы</t>
  </si>
  <si>
    <t>Расходы</t>
  </si>
  <si>
    <t>Дефицит</t>
  </si>
  <si>
    <t xml:space="preserve">Доходы, всего           </t>
  </si>
  <si>
    <t>безвозмездные поступления, в том числе:</t>
  </si>
  <si>
    <t>дотации</t>
  </si>
  <si>
    <t>субсидии</t>
  </si>
  <si>
    <t>субвенции</t>
  </si>
  <si>
    <t>прочие безвозмездные поступления</t>
  </si>
  <si>
    <t>Заведующий ФЭО - главный бухгалтер</t>
  </si>
  <si>
    <t>2025 год (прогноз)</t>
  </si>
  <si>
    <t>Прогноз основных характеристик бюджета Магистральнинского городского поселения на 2025 год и на плановый период 2026 и 2027 годов</t>
  </si>
  <si>
    <t>2026 год (прогноз)</t>
  </si>
  <si>
    <t>2027 год (прогноз)</t>
  </si>
  <si>
    <t>Антипина О.Я.</t>
  </si>
  <si>
    <t>Верхний предел муниципального долга</t>
  </si>
  <si>
    <t>Показатель</t>
  </si>
  <si>
    <t>Темп роста,%</t>
  </si>
  <si>
    <t>2025 год прогноз</t>
  </si>
  <si>
    <t>2026 год прогноз</t>
  </si>
  <si>
    <t>Темп роста, %</t>
  </si>
  <si>
    <t>2027 год прогноз</t>
  </si>
  <si>
    <t>Темп роста %</t>
  </si>
  <si>
    <t>Налоговые и  неналоговые доходы</t>
  </si>
  <si>
    <t>1 430,0</t>
  </si>
  <si>
    <t>1 416,3</t>
  </si>
  <si>
    <t>2023 год факт</t>
  </si>
  <si>
    <t>2024 год оценка</t>
  </si>
  <si>
    <t xml:space="preserve">дотации </t>
  </si>
  <si>
    <t>иные МБТ</t>
  </si>
  <si>
    <t>пожертвования</t>
  </si>
  <si>
    <t>Всего</t>
  </si>
  <si>
    <t>Безвозмездные поступления,
в том числе</t>
  </si>
  <si>
    <t>рост</t>
  </si>
  <si>
    <t>Безвозмездные поступления</t>
  </si>
  <si>
    <t>2022 г., факт</t>
  </si>
  <si>
    <t>2023 г., оценка</t>
  </si>
  <si>
    <t>2025 г., прогноз</t>
  </si>
  <si>
    <t>2026 г., прогноз</t>
  </si>
  <si>
    <t>2027 г., прогноз</t>
  </si>
  <si>
    <t>Безвозмездные поступления, ВСЕГО</t>
  </si>
  <si>
    <t>21 797,3</t>
  </si>
  <si>
    <t>65 885,7</t>
  </si>
  <si>
    <t>67 930,7</t>
  </si>
  <si>
    <t>43 093,4</t>
  </si>
  <si>
    <t>в том числе:</t>
  </si>
  <si>
    <t>Дотации на выравнивание бюджетной  обеспеченности городских поселений,  на поддержку мер по обеспечению сбалансированности бюджетов</t>
  </si>
  <si>
    <t>Субсидии бюджетам городских поселений на реализацию программ формирования современной городской среды</t>
  </si>
  <si>
    <t>58 647,5</t>
  </si>
  <si>
    <t>Прочие субсидии бюджетам городских поселений</t>
  </si>
  <si>
    <t>63 421,0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</si>
  <si>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</si>
  <si>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</si>
  <si>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100-</t>
  </si>
  <si>
    <t>Прочие безвозмездные поступления от негосударственных организаций в бюджеты городских поселений</t>
  </si>
  <si>
    <t>Наименование</t>
  </si>
  <si>
    <t>КЦСР</t>
  </si>
  <si>
    <t>2025 год</t>
  </si>
  <si>
    <t>2026 год</t>
  </si>
  <si>
    <t>2027 год</t>
  </si>
  <si>
    <t>Муниципальные программы</t>
  </si>
  <si>
    <t>79500S2200</t>
  </si>
  <si>
    <t>795F255551</t>
  </si>
  <si>
    <t>Мероприятия по перечню проектов народных инициатив</t>
  </si>
  <si>
    <t>79500S2370</t>
  </si>
  <si>
    <t>79500S2971</t>
  </si>
  <si>
    <t>Непрограммное направление</t>
  </si>
  <si>
    <r>
      <t>Итого:</t>
    </r>
    <r>
      <rPr>
        <sz val="10"/>
        <color theme="1"/>
        <rFont val="Times New Roman"/>
        <family val="1"/>
        <charset val="204"/>
      </rPr>
      <t xml:space="preserve"> </t>
    </r>
  </si>
  <si>
    <t xml:space="preserve">Подпрограмма "Дорожное хозяйство" </t>
  </si>
  <si>
    <t xml:space="preserve">Подпрограмма "Безопасность дорожного движения" </t>
  </si>
  <si>
    <t xml:space="preserve">"Подготовка объектов коммунальной инфраструктуры, находящихся в муниципальной собственности, к отопительному сезону в Магистральнинском муниципальном образовании в рамках подпрограммы "Модернизация объектов коммунальной инфраструктуры Иркутской области" </t>
  </si>
  <si>
    <t>«Формирование современной городской среды Магистральнинского муниципального образования "</t>
  </si>
  <si>
    <t>"Инициативные проекты Магистральнинского городского поселения"</t>
  </si>
  <si>
    <t>Мероприятия по реализации инициативных проектов</t>
  </si>
  <si>
    <t>всего</t>
  </si>
  <si>
    <t>Дополнительное финансирование реализации инициативных проектов</t>
  </si>
  <si>
    <t>"Комплексное развитие сельских территорий муниципального образования Магистральнинского городского поселения"</t>
  </si>
  <si>
    <t>"Обеспечение пожарной безопасности на территории Магистральнинского муниципального образования"</t>
  </si>
  <si>
    <t>"Профилактика терроризма и экстремизма в Магистральнинском муниципальном образовании"</t>
  </si>
  <si>
    <t>"Обеспечение комплексного пространственного и территориального развития Магистральнинского городского поселения Казачинско-Ленского района Иркутской области"</t>
  </si>
  <si>
    <t>"Обустройство контейнерных площадок для сбора твердых коммунальных отходов на территории Магистральнинского городского поселения "</t>
  </si>
  <si>
    <t>Мероприятия в отношении автомобильных дорог, входящих в транспортный каркас Иркутской области</t>
  </si>
  <si>
    <t>Реализация мероприятий в области газификации и газоснабжения</t>
  </si>
  <si>
    <t>79500S2953</t>
  </si>
  <si>
    <t>"Развитие дорожного хозяйства", всего</t>
  </si>
  <si>
    <t>"Развитие культуры и спорта"</t>
  </si>
  <si>
    <t>7950S72916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</si>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</sst>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33405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49" fontId="9" fillId="0" borderId="1">
      <alignment horizontal="right"/>
      <protection locked="0" hidden="1"/>
    </xf>
    <xf numFmtId="49" fontId="10" fillId="0" borderId="1">
      <alignment horizontal="righ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10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9" fillId="0" borderId="2">
      <alignment horizontal="left"/>
      <protection locked="0" hidden="1"/>
    </xf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0" fillId="0" borderId="0" applyProtection="0"/>
    <xf numFmtId="0" fontId="8" fillId="0" borderId="0"/>
    <xf numFmtId="0" fontId="7" fillId="0" borderId="0"/>
    <xf numFmtId="49" fontId="9" fillId="0" borderId="1">
      <alignment horizontal="left"/>
      <protection locked="0" hidden="1"/>
    </xf>
    <xf numFmtId="49" fontId="10" fillId="0" borderId="1">
      <alignment horizontal="left"/>
      <protection locked="0" hidden="1"/>
    </xf>
    <xf numFmtId="0" fontId="11" fillId="0" borderId="0"/>
    <xf numFmtId="0" fontId="9" fillId="0" borderId="0" applyProtection="0"/>
    <xf numFmtId="0" fontId="10" fillId="0" borderId="0" applyProtection="0"/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10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  <xf numFmtId="4" fontId="9" fillId="0" borderId="1">
      <alignment horizontal="right"/>
      <protection locked="0" hidden="1"/>
    </xf>
  </cellStyleXfs>
  <cellXfs count="55">
    <xf numFmtId="0" fontId="0" fillId="0" borderId="0" xfId="0"/>
    <xf numFmtId="0" fontId="3" fillId="0" borderId="0" xfId="0" applyFont="1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/>
    <xf numFmtId="0" fontId="5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top" wrapText="1" indent="1"/>
    </xf>
    <xf numFmtId="0" fontId="1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top" wrapText="1" indent="3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/>
    <xf numFmtId="164" fontId="4" fillId="0" borderId="3" xfId="0" applyNumberFormat="1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 indent="2"/>
    </xf>
    <xf numFmtId="0" fontId="16" fillId="0" borderId="0" xfId="0" applyFont="1" applyAlignment="1">
      <alignment horizontal="justify"/>
    </xf>
    <xf numFmtId="0" fontId="17" fillId="0" borderId="3" xfId="0" applyFont="1" applyBorder="1" applyAlignment="1">
      <alignment horizontal="center" vertical="top" wrapText="1"/>
    </xf>
    <xf numFmtId="0" fontId="17" fillId="0" borderId="3" xfId="0" applyFont="1" applyBorder="1" applyAlignment="1">
      <alignment vertical="top" wrapText="1"/>
    </xf>
    <xf numFmtId="0" fontId="14" fillId="0" borderId="3" xfId="0" applyFont="1" applyBorder="1" applyAlignment="1">
      <alignment horizontal="center" vertical="top" wrapText="1"/>
    </xf>
    <xf numFmtId="0" fontId="18" fillId="0" borderId="0" xfId="0" applyFont="1"/>
    <xf numFmtId="0" fontId="16" fillId="0" borderId="3" xfId="0" applyFont="1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164" fontId="16" fillId="0" borderId="3" xfId="0" applyNumberFormat="1" applyFont="1" applyBorder="1" applyAlignment="1">
      <alignment horizontal="right" vertical="top" wrapText="1"/>
    </xf>
    <xf numFmtId="0" fontId="16" fillId="0" borderId="0" xfId="0" applyFont="1" applyAlignment="1">
      <alignment horizontal="center"/>
    </xf>
    <xf numFmtId="0" fontId="0" fillId="0" borderId="0" xfId="0" applyAlignment="1">
      <alignment wrapText="1"/>
    </xf>
    <xf numFmtId="0" fontId="20" fillId="0" borderId="3" xfId="0" applyFont="1" applyBorder="1" applyAlignment="1">
      <alignment wrapText="1"/>
    </xf>
    <xf numFmtId="0" fontId="17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wrapText="1"/>
    </xf>
    <xf numFmtId="0" fontId="20" fillId="0" borderId="3" xfId="0" applyFont="1" applyBorder="1" applyAlignment="1">
      <alignment horizontal="center" wrapText="1"/>
    </xf>
    <xf numFmtId="4" fontId="21" fillId="0" borderId="3" xfId="0" applyNumberFormat="1" applyFont="1" applyBorder="1" applyAlignment="1">
      <alignment horizontal="center" wrapText="1"/>
    </xf>
    <xf numFmtId="3" fontId="20" fillId="0" borderId="3" xfId="0" applyNumberFormat="1" applyFont="1" applyBorder="1" applyAlignment="1">
      <alignment horizontal="center" wrapText="1"/>
    </xf>
    <xf numFmtId="0" fontId="20" fillId="0" borderId="5" xfId="0" applyFont="1" applyBorder="1" applyAlignment="1">
      <alignment wrapText="1"/>
    </xf>
    <xf numFmtId="0" fontId="17" fillId="0" borderId="5" xfId="0" applyFont="1" applyBorder="1" applyAlignment="1">
      <alignment horizontal="center" vertical="top" wrapText="1"/>
    </xf>
    <xf numFmtId="3" fontId="20" fillId="0" borderId="3" xfId="0" applyNumberFormat="1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2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horizontal="left" wrapText="1"/>
    </xf>
    <xf numFmtId="0" fontId="20" fillId="0" borderId="3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164" fontId="14" fillId="0" borderId="3" xfId="0" applyNumberFormat="1" applyFont="1" applyBorder="1" applyAlignment="1">
      <alignment horizontal="center" vertical="center"/>
    </xf>
    <xf numFmtId="164" fontId="16" fillId="0" borderId="3" xfId="0" applyNumberFormat="1" applyFont="1" applyBorder="1" applyAlignment="1">
      <alignment horizontal="center" vertical="center"/>
    </xf>
    <xf numFmtId="164" fontId="23" fillId="0" borderId="3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20" fillId="0" borderId="5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</cellXfs>
  <cellStyles count="52">
    <cellStyle name="Денежный [0] 2" xfId="1"/>
    <cellStyle name="Денежный [0] 3" xfId="2"/>
    <cellStyle name="Денежный 10" xfId="3"/>
    <cellStyle name="Денежный 11" xfId="4"/>
    <cellStyle name="Денежный 12" xfId="5"/>
    <cellStyle name="Денежный 13" xfId="6"/>
    <cellStyle name="Денежный 14" xfId="7"/>
    <cellStyle name="Денежный 15" xfId="8"/>
    <cellStyle name="Денежный 16" xfId="9"/>
    <cellStyle name="Денежный 17" xfId="10"/>
    <cellStyle name="Денежный 2" xfId="11"/>
    <cellStyle name="Денежный 3" xfId="12"/>
    <cellStyle name="Денежный 4" xfId="13"/>
    <cellStyle name="Денежный 5" xfId="14"/>
    <cellStyle name="Денежный 6" xfId="15"/>
    <cellStyle name="Денежный 7" xfId="16"/>
    <cellStyle name="Денежный 8" xfId="17"/>
    <cellStyle name="Денежный 9" xfId="18"/>
    <cellStyle name="Обычный" xfId="0" builtinId="0"/>
    <cellStyle name="Обычный 2" xfId="19"/>
    <cellStyle name="Обычный 2 2" xfId="20"/>
    <cellStyle name="Обычный 2 3" xfId="21"/>
    <cellStyle name="Обычный 2 4" xfId="22"/>
    <cellStyle name="Обычный 2 5" xfId="23"/>
    <cellStyle name="Обычный 2 6" xfId="24"/>
    <cellStyle name="Обычный 2 7" xfId="25"/>
    <cellStyle name="Обычный 2 8" xfId="26"/>
    <cellStyle name="Обычный 2 9" xfId="27"/>
    <cellStyle name="Обычный 3" xfId="28"/>
    <cellStyle name="Обычный 4" xfId="29"/>
    <cellStyle name="Обычный 5" xfId="30"/>
    <cellStyle name="Процентный 2" xfId="31"/>
    <cellStyle name="Процентный 3" xfId="32"/>
    <cellStyle name="Стиль 1" xfId="33"/>
    <cellStyle name="Финансовый [0] 2" xfId="34"/>
    <cellStyle name="Финансовый [0] 3" xfId="35"/>
    <cellStyle name="Финансовый 10" xfId="36"/>
    <cellStyle name="Финансовый 11" xfId="37"/>
    <cellStyle name="Финансовый 12" xfId="38"/>
    <cellStyle name="Финансовый 13" xfId="39"/>
    <cellStyle name="Финансовый 14" xfId="40"/>
    <cellStyle name="Финансовый 15" xfId="41"/>
    <cellStyle name="Финансовый 16" xfId="42"/>
    <cellStyle name="Финансовый 17" xfId="43"/>
    <cellStyle name="Финансовый 2" xfId="44"/>
    <cellStyle name="Финансовый 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9"/>
  <sheetViews>
    <sheetView workbookViewId="0">
      <selection activeCell="A5" sqref="A5:D16"/>
    </sheetView>
  </sheetViews>
  <sheetFormatPr defaultRowHeight="15" x14ac:dyDescent="0.25"/>
  <cols>
    <col min="1" max="1" width="55.7109375" style="1" customWidth="1"/>
    <col min="2" max="2" width="16.85546875" style="1" customWidth="1"/>
    <col min="3" max="3" width="16.7109375" style="1" customWidth="1"/>
    <col min="4" max="4" width="16.85546875" style="1" customWidth="1"/>
    <col min="5" max="5" width="13.28515625" style="1" bestFit="1" customWidth="1"/>
    <col min="6" max="6" width="13.5703125" style="1" customWidth="1"/>
    <col min="7" max="7" width="15" style="1" customWidth="1"/>
    <col min="8" max="8" width="9.140625" style="1"/>
    <col min="9" max="10" width="11.28515625" style="1" bestFit="1" customWidth="1"/>
    <col min="11" max="246" width="9.140625" style="1"/>
    <col min="247" max="247" width="43" style="1" customWidth="1"/>
    <col min="248" max="248" width="25.28515625" style="1" customWidth="1"/>
    <col min="249" max="249" width="22.28515625" style="1" customWidth="1"/>
    <col min="250" max="250" width="24.7109375" style="1" customWidth="1"/>
    <col min="251" max="16384" width="9.140625" style="1"/>
  </cols>
  <sheetData>
    <row r="2" spans="1:6" ht="63.75" customHeight="1" x14ac:dyDescent="0.25">
      <c r="A2" s="51" t="s">
        <v>14</v>
      </c>
      <c r="B2" s="51"/>
      <c r="C2" s="51"/>
      <c r="D2" s="51"/>
    </row>
    <row r="3" spans="1:6" ht="20.25" x14ac:dyDescent="0.25">
      <c r="A3" s="2"/>
      <c r="B3" s="2"/>
      <c r="C3" s="3"/>
      <c r="D3" s="3"/>
    </row>
    <row r="4" spans="1:6" ht="18.75" x14ac:dyDescent="0.3">
      <c r="A4" s="4"/>
      <c r="B4" s="4"/>
      <c r="C4" s="9"/>
      <c r="D4" s="9" t="s">
        <v>0</v>
      </c>
    </row>
    <row r="5" spans="1:6" ht="35.25" customHeight="1" x14ac:dyDescent="0.25">
      <c r="A5" s="10" t="s">
        <v>1</v>
      </c>
      <c r="B5" s="10" t="s">
        <v>13</v>
      </c>
      <c r="C5" s="11" t="s">
        <v>15</v>
      </c>
      <c r="D5" s="11" t="s">
        <v>16</v>
      </c>
    </row>
    <row r="6" spans="1:6" ht="23.25" customHeight="1" x14ac:dyDescent="0.25">
      <c r="A6" s="5" t="s">
        <v>6</v>
      </c>
      <c r="B6" s="12">
        <f>B8+B9</f>
        <v>135640</v>
      </c>
      <c r="C6" s="12">
        <f t="shared" ref="C6:D6" si="0">C8+C9</f>
        <v>120648</v>
      </c>
      <c r="D6" s="12">
        <f t="shared" si="0"/>
        <v>108644</v>
      </c>
      <c r="E6" s="8"/>
      <c r="F6" s="8"/>
    </row>
    <row r="7" spans="1:6" ht="18.75" x14ac:dyDescent="0.25">
      <c r="A7" s="5" t="s">
        <v>2</v>
      </c>
      <c r="B7" s="15"/>
      <c r="C7" s="12"/>
      <c r="D7" s="12"/>
      <c r="E7" s="8"/>
      <c r="F7" s="8"/>
    </row>
    <row r="8" spans="1:6" ht="18.75" x14ac:dyDescent="0.25">
      <c r="A8" s="6" t="s">
        <v>3</v>
      </c>
      <c r="B8" s="15">
        <v>120942.7</v>
      </c>
      <c r="C8" s="12">
        <v>109113.9</v>
      </c>
      <c r="D8" s="12">
        <v>106382.5</v>
      </c>
      <c r="E8" s="8"/>
      <c r="F8" s="8"/>
    </row>
    <row r="9" spans="1:6" ht="18.75" x14ac:dyDescent="0.25">
      <c r="A9" s="6" t="s">
        <v>7</v>
      </c>
      <c r="B9" s="15">
        <f>SUM(B10:B13)</f>
        <v>14697.3</v>
      </c>
      <c r="C9" s="15">
        <f t="shared" ref="C9:D9" si="1">SUM(C10:C13)</f>
        <v>11534.1</v>
      </c>
      <c r="D9" s="15">
        <f t="shared" si="1"/>
        <v>2261.5</v>
      </c>
      <c r="E9" s="8"/>
      <c r="F9" s="8"/>
    </row>
    <row r="10" spans="1:6" ht="18.75" x14ac:dyDescent="0.25">
      <c r="A10" s="14" t="s">
        <v>8</v>
      </c>
      <c r="B10" s="15">
        <v>2435.8000000000002</v>
      </c>
      <c r="C10" s="12">
        <v>0</v>
      </c>
      <c r="D10" s="12">
        <v>0</v>
      </c>
      <c r="E10" s="8"/>
      <c r="F10" s="8"/>
    </row>
    <row r="11" spans="1:6" ht="18.75" x14ac:dyDescent="0.25">
      <c r="A11" s="14" t="s">
        <v>9</v>
      </c>
      <c r="B11" s="15">
        <v>12260.8</v>
      </c>
      <c r="C11" s="12">
        <v>11533.4</v>
      </c>
      <c r="D11" s="12">
        <v>2260.8000000000002</v>
      </c>
      <c r="E11" s="8"/>
      <c r="F11" s="8"/>
    </row>
    <row r="12" spans="1:6" ht="18.75" x14ac:dyDescent="0.25">
      <c r="A12" s="14" t="s">
        <v>10</v>
      </c>
      <c r="B12" s="15">
        <v>0.7</v>
      </c>
      <c r="C12" s="12">
        <v>0.7</v>
      </c>
      <c r="D12" s="12">
        <v>0.7</v>
      </c>
      <c r="E12" s="8"/>
      <c r="F12" s="8"/>
    </row>
    <row r="13" spans="1:6" ht="18.75" x14ac:dyDescent="0.25">
      <c r="A13" s="14" t="s">
        <v>11</v>
      </c>
      <c r="B13" s="15">
        <v>0</v>
      </c>
      <c r="C13" s="12">
        <v>0</v>
      </c>
      <c r="D13" s="12">
        <v>0</v>
      </c>
      <c r="E13" s="8"/>
      <c r="F13" s="8"/>
    </row>
    <row r="14" spans="1:6" ht="20.25" customHeight="1" x14ac:dyDescent="0.25">
      <c r="A14" s="13" t="s">
        <v>4</v>
      </c>
      <c r="B14" s="16">
        <v>147640</v>
      </c>
      <c r="C14" s="12">
        <v>131548</v>
      </c>
      <c r="D14" s="12">
        <v>119244</v>
      </c>
      <c r="F14" s="8"/>
    </row>
    <row r="15" spans="1:6" ht="21" customHeight="1" x14ac:dyDescent="0.25">
      <c r="A15" s="13" t="s">
        <v>5</v>
      </c>
      <c r="B15" s="12">
        <f>B6-B14</f>
        <v>-12000</v>
      </c>
      <c r="C15" s="12">
        <f>C6-C14</f>
        <v>-10900</v>
      </c>
      <c r="D15" s="12">
        <f>D6-D14</f>
        <v>-10600</v>
      </c>
      <c r="E15" s="8"/>
      <c r="F15" s="8"/>
    </row>
    <row r="16" spans="1:6" ht="18.75" x14ac:dyDescent="0.3">
      <c r="A16" s="17" t="s">
        <v>18</v>
      </c>
      <c r="B16" s="18">
        <v>21177.5</v>
      </c>
      <c r="C16" s="18">
        <v>32077.5</v>
      </c>
      <c r="D16" s="18">
        <v>42677.5</v>
      </c>
    </row>
    <row r="20" spans="1:4" ht="18.75" x14ac:dyDescent="0.3">
      <c r="A20" s="4" t="s">
        <v>12</v>
      </c>
      <c r="B20" s="4"/>
      <c r="C20" s="52" t="s">
        <v>17</v>
      </c>
      <c r="D20" s="52"/>
    </row>
    <row r="21" spans="1:4" ht="18.75" x14ac:dyDescent="0.3">
      <c r="A21" s="4"/>
      <c r="B21" s="4"/>
      <c r="C21" s="52"/>
      <c r="D21" s="52"/>
    </row>
    <row r="56" spans="1:2" x14ac:dyDescent="0.25">
      <c r="A56" s="7"/>
      <c r="B56" s="7"/>
    </row>
    <row r="57" spans="1:2" x14ac:dyDescent="0.25">
      <c r="A57" s="7"/>
      <c r="B57" s="7"/>
    </row>
    <row r="58" spans="1:2" x14ac:dyDescent="0.25">
      <c r="A58" s="7"/>
      <c r="B58" s="7"/>
    </row>
    <row r="59" spans="1:2" x14ac:dyDescent="0.25">
      <c r="A59" s="7"/>
      <c r="B59" s="7"/>
    </row>
  </sheetData>
  <mergeCells count="3">
    <mergeCell ref="A2:D2"/>
    <mergeCell ref="C21:D21"/>
    <mergeCell ref="C20:D20"/>
  </mergeCells>
  <phoneticPr fontId="0" type="noConversion"/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P20"/>
  <sheetViews>
    <sheetView workbookViewId="0">
      <selection activeCell="F14" sqref="F14"/>
    </sheetView>
  </sheetViews>
  <sheetFormatPr defaultRowHeight="15" x14ac:dyDescent="0.25"/>
  <cols>
    <col min="1" max="1" width="19.7109375" customWidth="1"/>
    <col min="2" max="2" width="10.140625" customWidth="1"/>
    <col min="3" max="3" width="12.140625" customWidth="1"/>
    <col min="4" max="4" width="10.140625" customWidth="1"/>
    <col min="5" max="5" width="7.140625" customWidth="1"/>
    <col min="6" max="6" width="11.42578125" customWidth="1"/>
    <col min="7" max="7" width="11.28515625" customWidth="1"/>
    <col min="9" max="9" width="11.28515625" customWidth="1"/>
    <col min="10" max="10" width="10.85546875" customWidth="1"/>
    <col min="11" max="11" width="8.85546875" customWidth="1"/>
    <col min="12" max="12" width="10.42578125" customWidth="1"/>
    <col min="13" max="13" width="11.7109375" customWidth="1"/>
    <col min="14" max="14" width="7.85546875" customWidth="1"/>
  </cols>
  <sheetData>
    <row r="5" spans="1:16" ht="15.75" x14ac:dyDescent="0.25">
      <c r="A5" s="20"/>
    </row>
    <row r="6" spans="1:16" ht="47.25" x14ac:dyDescent="0.25">
      <c r="A6" s="24" t="s">
        <v>19</v>
      </c>
      <c r="B6" s="24" t="s">
        <v>29</v>
      </c>
      <c r="C6" s="24" t="s">
        <v>30</v>
      </c>
      <c r="D6" s="24" t="s">
        <v>36</v>
      </c>
      <c r="E6" s="24" t="s">
        <v>20</v>
      </c>
      <c r="F6" s="24" t="s">
        <v>21</v>
      </c>
      <c r="G6" s="24" t="s">
        <v>36</v>
      </c>
      <c r="H6" s="24" t="s">
        <v>20</v>
      </c>
      <c r="I6" s="24" t="s">
        <v>22</v>
      </c>
      <c r="J6" s="24" t="s">
        <v>36</v>
      </c>
      <c r="K6" s="24" t="s">
        <v>23</v>
      </c>
      <c r="L6" s="24" t="s">
        <v>24</v>
      </c>
      <c r="M6" s="24" t="s">
        <v>36</v>
      </c>
      <c r="N6" s="24" t="s">
        <v>25</v>
      </c>
      <c r="O6" s="25"/>
      <c r="P6" s="25"/>
    </row>
    <row r="7" spans="1:16" ht="36.75" customHeight="1" x14ac:dyDescent="0.25">
      <c r="A7" s="26" t="s">
        <v>26</v>
      </c>
      <c r="B7" s="28">
        <v>110960.3</v>
      </c>
      <c r="C7" s="28">
        <v>140353.5</v>
      </c>
      <c r="D7" s="28">
        <f>C7-B7</f>
        <v>29393.199999999997</v>
      </c>
      <c r="E7" s="28">
        <f>C7/B7*100</f>
        <v>126.48983465257393</v>
      </c>
      <c r="F7" s="28">
        <v>120942.7</v>
      </c>
      <c r="G7" s="28">
        <f>F7-C7</f>
        <v>-19410.800000000003</v>
      </c>
      <c r="H7" s="28">
        <f>F7/C7*100</f>
        <v>86.170063446939338</v>
      </c>
      <c r="I7" s="28">
        <v>109113.9</v>
      </c>
      <c r="J7" s="28">
        <f>I7-F7</f>
        <v>-11828.800000000003</v>
      </c>
      <c r="K7" s="28">
        <f>I7/F7*100</f>
        <v>90.219500639559058</v>
      </c>
      <c r="L7" s="28">
        <v>106382.5</v>
      </c>
      <c r="M7" s="28">
        <f>L7-I7</f>
        <v>-2731.3999999999942</v>
      </c>
      <c r="N7" s="28">
        <f>L7/I7*100</f>
        <v>97.49674422782067</v>
      </c>
      <c r="O7" s="25"/>
      <c r="P7" s="25"/>
    </row>
    <row r="8" spans="1:16" ht="47.25" x14ac:dyDescent="0.25">
      <c r="A8" s="26" t="s">
        <v>35</v>
      </c>
      <c r="B8" s="28">
        <f>SUM(B9:B13)</f>
        <v>65804.799999999988</v>
      </c>
      <c r="C8" s="28">
        <f t="shared" ref="C8:L8" si="0">SUM(C9:C13)</f>
        <v>75643.100000000006</v>
      </c>
      <c r="D8" s="28">
        <f t="shared" ref="D8:D14" si="1">C8-B8</f>
        <v>9838.3000000000175</v>
      </c>
      <c r="E8" s="28">
        <f t="shared" ref="E8:E14" si="2">C8/B8*100</f>
        <v>114.95073307722237</v>
      </c>
      <c r="F8" s="28">
        <f t="shared" si="0"/>
        <v>14697.3</v>
      </c>
      <c r="G8" s="28">
        <f t="shared" ref="G8:G14" si="3">F8-C8</f>
        <v>-60945.8</v>
      </c>
      <c r="H8" s="28">
        <f t="shared" ref="H8:H14" si="4">F8/C8*100</f>
        <v>19.429795976103566</v>
      </c>
      <c r="I8" s="28">
        <f t="shared" si="0"/>
        <v>11534.1</v>
      </c>
      <c r="J8" s="28">
        <f t="shared" ref="J8:J14" si="5">I8-F8</f>
        <v>-3163.1999999999989</v>
      </c>
      <c r="K8" s="28">
        <f>I8/F8*100</f>
        <v>78.477679573799279</v>
      </c>
      <c r="L8" s="28">
        <f t="shared" si="0"/>
        <v>2261.5</v>
      </c>
      <c r="M8" s="28">
        <f t="shared" ref="M8:M14" si="6">L8-I8</f>
        <v>-9272.6</v>
      </c>
      <c r="N8" s="28">
        <f>L8/I8*100</f>
        <v>19.607078142204422</v>
      </c>
      <c r="O8" s="25"/>
      <c r="P8" s="25"/>
    </row>
    <row r="9" spans="1:16" ht="15.75" x14ac:dyDescent="0.25">
      <c r="A9" s="26" t="s">
        <v>31</v>
      </c>
      <c r="B9" s="28">
        <v>1430</v>
      </c>
      <c r="C9" s="28">
        <v>1416.3</v>
      </c>
      <c r="D9" s="28">
        <f t="shared" si="1"/>
        <v>-13.700000000000045</v>
      </c>
      <c r="E9" s="28">
        <f t="shared" si="2"/>
        <v>99.04195804195804</v>
      </c>
      <c r="F9" s="28">
        <v>2435.8000000000002</v>
      </c>
      <c r="G9" s="28">
        <f t="shared" si="3"/>
        <v>1019.5000000000002</v>
      </c>
      <c r="H9" s="28">
        <f t="shared" si="4"/>
        <v>171.98333686365885</v>
      </c>
      <c r="I9" s="28">
        <v>0</v>
      </c>
      <c r="J9" s="28">
        <f t="shared" si="5"/>
        <v>-2435.8000000000002</v>
      </c>
      <c r="K9" s="28">
        <f>I9/F9*100</f>
        <v>0</v>
      </c>
      <c r="L9" s="28">
        <v>0</v>
      </c>
      <c r="M9" s="28">
        <f t="shared" si="6"/>
        <v>0</v>
      </c>
      <c r="N9" s="28">
        <v>0</v>
      </c>
      <c r="O9" s="25"/>
      <c r="P9" s="25"/>
    </row>
    <row r="10" spans="1:16" ht="15.75" x14ac:dyDescent="0.25">
      <c r="A10" s="26" t="s">
        <v>9</v>
      </c>
      <c r="B10" s="28">
        <v>57522.2</v>
      </c>
      <c r="C10" s="28">
        <v>61804.5</v>
      </c>
      <c r="D10" s="28">
        <f t="shared" si="1"/>
        <v>4282.3000000000029</v>
      </c>
      <c r="E10" s="28">
        <f t="shared" si="2"/>
        <v>107.44460399637011</v>
      </c>
      <c r="F10" s="28">
        <v>12260.8</v>
      </c>
      <c r="G10" s="28">
        <f t="shared" si="3"/>
        <v>-49543.7</v>
      </c>
      <c r="H10" s="28">
        <f t="shared" si="4"/>
        <v>19.838037683340211</v>
      </c>
      <c r="I10" s="28">
        <v>11533.4</v>
      </c>
      <c r="J10" s="28">
        <f t="shared" si="5"/>
        <v>-727.39999999999964</v>
      </c>
      <c r="K10" s="28">
        <f>I10/F10*100</f>
        <v>94.067271303666971</v>
      </c>
      <c r="L10" s="28">
        <v>2260.8000000000002</v>
      </c>
      <c r="M10" s="28">
        <f t="shared" si="6"/>
        <v>-9272.5999999999985</v>
      </c>
      <c r="N10" s="28">
        <f>L10/I10*100</f>
        <v>19.60219883122063</v>
      </c>
      <c r="O10" s="25"/>
      <c r="P10" s="25"/>
    </row>
    <row r="11" spans="1:16" ht="15.75" x14ac:dyDescent="0.25">
      <c r="A11" s="26" t="s">
        <v>10</v>
      </c>
      <c r="B11" s="28">
        <v>254.2</v>
      </c>
      <c r="C11" s="28">
        <v>257.3</v>
      </c>
      <c r="D11" s="28">
        <f t="shared" si="1"/>
        <v>3.1000000000000227</v>
      </c>
      <c r="E11" s="28">
        <f t="shared" si="2"/>
        <v>101.21951219512195</v>
      </c>
      <c r="F11" s="28">
        <v>0.7</v>
      </c>
      <c r="G11" s="28">
        <f t="shared" si="3"/>
        <v>-256.60000000000002</v>
      </c>
      <c r="H11" s="28">
        <f t="shared" si="4"/>
        <v>0.27205596579867858</v>
      </c>
      <c r="I11" s="28">
        <v>0.7</v>
      </c>
      <c r="J11" s="28">
        <f t="shared" si="5"/>
        <v>0</v>
      </c>
      <c r="K11" s="28">
        <f>I11/F11*100</f>
        <v>100</v>
      </c>
      <c r="L11" s="28">
        <v>0.7</v>
      </c>
      <c r="M11" s="28">
        <f t="shared" si="6"/>
        <v>0</v>
      </c>
      <c r="N11" s="28">
        <f>L11/I11*100</f>
        <v>100</v>
      </c>
      <c r="O11" s="25"/>
      <c r="P11" s="25"/>
    </row>
    <row r="12" spans="1:16" ht="15.75" x14ac:dyDescent="0.25">
      <c r="A12" s="26" t="s">
        <v>32</v>
      </c>
      <c r="B12" s="28">
        <v>4968.2</v>
      </c>
      <c r="C12" s="28">
        <v>10500</v>
      </c>
      <c r="D12" s="28">
        <f t="shared" si="1"/>
        <v>5531.8</v>
      </c>
      <c r="E12" s="28">
        <f t="shared" si="2"/>
        <v>211.34414878628073</v>
      </c>
      <c r="F12" s="28">
        <v>0</v>
      </c>
      <c r="G12" s="28">
        <f t="shared" si="3"/>
        <v>-10500</v>
      </c>
      <c r="H12" s="28">
        <f t="shared" si="4"/>
        <v>0</v>
      </c>
      <c r="I12" s="28">
        <v>0</v>
      </c>
      <c r="J12" s="28">
        <f t="shared" si="5"/>
        <v>0</v>
      </c>
      <c r="K12" s="28">
        <v>0</v>
      </c>
      <c r="L12" s="28">
        <v>0</v>
      </c>
      <c r="M12" s="28">
        <f t="shared" si="6"/>
        <v>0</v>
      </c>
      <c r="N12" s="28">
        <v>0</v>
      </c>
      <c r="O12" s="25"/>
      <c r="P12" s="25"/>
    </row>
    <row r="13" spans="1:16" ht="15.75" x14ac:dyDescent="0.25">
      <c r="A13" s="26" t="s">
        <v>33</v>
      </c>
      <c r="B13" s="28">
        <v>1630.2</v>
      </c>
      <c r="C13" s="28">
        <v>1665</v>
      </c>
      <c r="D13" s="28">
        <f t="shared" si="1"/>
        <v>34.799999999999955</v>
      </c>
      <c r="E13" s="28">
        <f t="shared" si="2"/>
        <v>102.1347073978653</v>
      </c>
      <c r="F13" s="28">
        <v>0</v>
      </c>
      <c r="G13" s="28">
        <f t="shared" si="3"/>
        <v>-1665</v>
      </c>
      <c r="H13" s="28">
        <f t="shared" si="4"/>
        <v>0</v>
      </c>
      <c r="I13" s="28">
        <v>0</v>
      </c>
      <c r="J13" s="28">
        <f t="shared" si="5"/>
        <v>0</v>
      </c>
      <c r="K13" s="28">
        <v>0</v>
      </c>
      <c r="L13" s="28">
        <v>0</v>
      </c>
      <c r="M13" s="28">
        <f t="shared" si="6"/>
        <v>0</v>
      </c>
      <c r="N13" s="28">
        <v>0</v>
      </c>
      <c r="O13" s="25"/>
      <c r="P13" s="25"/>
    </row>
    <row r="14" spans="1:16" ht="15.75" x14ac:dyDescent="0.25">
      <c r="A14" s="27" t="s">
        <v>34</v>
      </c>
      <c r="B14" s="28">
        <f>B7+B8</f>
        <v>176765.09999999998</v>
      </c>
      <c r="C14" s="28">
        <f t="shared" ref="C14:L14" si="7">C7+C8</f>
        <v>215996.6</v>
      </c>
      <c r="D14" s="28">
        <f t="shared" si="1"/>
        <v>39231.500000000029</v>
      </c>
      <c r="E14" s="28">
        <f t="shared" si="2"/>
        <v>122.19414352720082</v>
      </c>
      <c r="F14" s="28">
        <f t="shared" si="7"/>
        <v>135640</v>
      </c>
      <c r="G14" s="28">
        <f t="shared" si="3"/>
        <v>-80356.600000000006</v>
      </c>
      <c r="H14" s="28">
        <f t="shared" si="4"/>
        <v>62.797284772075116</v>
      </c>
      <c r="I14" s="28">
        <f t="shared" si="7"/>
        <v>120648</v>
      </c>
      <c r="J14" s="28">
        <f t="shared" si="5"/>
        <v>-14992</v>
      </c>
      <c r="K14" s="28">
        <f>I14/F14*100</f>
        <v>88.947213211442062</v>
      </c>
      <c r="L14" s="28">
        <f t="shared" si="7"/>
        <v>108644</v>
      </c>
      <c r="M14" s="28">
        <f t="shared" si="6"/>
        <v>-12004</v>
      </c>
      <c r="N14" s="28">
        <f>L14/I14*100</f>
        <v>90.050394536171339</v>
      </c>
      <c r="O14" s="25"/>
      <c r="P14" s="25"/>
    </row>
    <row r="15" spans="1:16" ht="15.75" x14ac:dyDescent="0.25">
      <c r="A15" s="21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ht="15.75" x14ac:dyDescent="0.2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1:16" ht="15.75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6" ht="15.75" x14ac:dyDescent="0.2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15.75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15.75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</sheetData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19"/>
  <sheetViews>
    <sheetView workbookViewId="0">
      <selection activeCell="K9" sqref="K9"/>
    </sheetView>
  </sheetViews>
  <sheetFormatPr defaultRowHeight="15" x14ac:dyDescent="0.25"/>
  <cols>
    <col min="1" max="1" width="49.42578125" customWidth="1"/>
  </cols>
  <sheetData>
    <row r="6" spans="1:10" ht="15.75" x14ac:dyDescent="0.25">
      <c r="A6" s="29"/>
    </row>
    <row r="7" spans="1:10" ht="25.5" x14ac:dyDescent="0.25">
      <c r="A7" s="38" t="s">
        <v>37</v>
      </c>
      <c r="B7" s="22" t="s">
        <v>38</v>
      </c>
      <c r="C7" s="22" t="s">
        <v>39</v>
      </c>
      <c r="D7" s="22" t="s">
        <v>20</v>
      </c>
      <c r="E7" s="22" t="s">
        <v>40</v>
      </c>
      <c r="F7" s="23" t="s">
        <v>23</v>
      </c>
      <c r="G7" s="22" t="s">
        <v>41</v>
      </c>
      <c r="H7" s="22" t="s">
        <v>20</v>
      </c>
      <c r="I7" s="22" t="s">
        <v>42</v>
      </c>
      <c r="J7" s="23" t="s">
        <v>23</v>
      </c>
    </row>
    <row r="8" spans="1:10" x14ac:dyDescent="0.25">
      <c r="A8" s="37" t="s">
        <v>43</v>
      </c>
      <c r="B8" s="32" t="s">
        <v>44</v>
      </c>
      <c r="C8" s="32" t="s">
        <v>45</v>
      </c>
      <c r="D8" s="33">
        <v>302.27</v>
      </c>
      <c r="E8" s="32" t="s">
        <v>46</v>
      </c>
      <c r="F8" s="33">
        <v>103.15</v>
      </c>
      <c r="G8" s="32">
        <v>53093.4</v>
      </c>
      <c r="H8" s="32">
        <v>78.16</v>
      </c>
      <c r="I8" s="32" t="s">
        <v>47</v>
      </c>
      <c r="J8" s="33">
        <v>81.17</v>
      </c>
    </row>
    <row r="9" spans="1:10" x14ac:dyDescent="0.25">
      <c r="A9" s="37" t="s">
        <v>48</v>
      </c>
      <c r="B9" s="32"/>
      <c r="C9" s="32"/>
      <c r="D9" s="32"/>
      <c r="E9" s="32"/>
      <c r="F9" s="33"/>
      <c r="G9" s="32"/>
      <c r="H9" s="32"/>
      <c r="I9" s="32"/>
      <c r="J9" s="33"/>
    </row>
    <row r="10" spans="1:10" x14ac:dyDescent="0.25">
      <c r="A10" s="53" t="s">
        <v>49</v>
      </c>
      <c r="B10" s="31">
        <v>9863.7999999999993</v>
      </c>
      <c r="C10" s="34"/>
      <c r="D10" s="31">
        <v>14.5</v>
      </c>
      <c r="E10" s="31" t="s">
        <v>28</v>
      </c>
      <c r="F10" s="31">
        <v>99</v>
      </c>
      <c r="G10" s="31">
        <v>0</v>
      </c>
      <c r="H10" s="31">
        <v>0</v>
      </c>
      <c r="I10" s="31">
        <v>0</v>
      </c>
      <c r="J10" s="31">
        <v>0</v>
      </c>
    </row>
    <row r="11" spans="1:10" x14ac:dyDescent="0.25">
      <c r="A11" s="53"/>
      <c r="B11" s="31"/>
      <c r="C11" s="34" t="s">
        <v>27</v>
      </c>
      <c r="D11" s="31"/>
      <c r="E11" s="31"/>
      <c r="F11" s="31"/>
      <c r="G11" s="31"/>
      <c r="H11" s="31"/>
      <c r="I11" s="31"/>
      <c r="J11" s="31"/>
    </row>
    <row r="12" spans="1:10" x14ac:dyDescent="0.25">
      <c r="A12" s="53"/>
      <c r="B12" s="31"/>
      <c r="C12" s="34"/>
      <c r="D12" s="31"/>
      <c r="E12" s="31"/>
      <c r="F12" s="31"/>
      <c r="G12" s="31"/>
      <c r="H12" s="31"/>
      <c r="I12" s="31"/>
      <c r="J12" s="31"/>
    </row>
    <row r="13" spans="1:10" ht="26.25" x14ac:dyDescent="0.25">
      <c r="A13" s="37" t="s">
        <v>50</v>
      </c>
      <c r="B13" s="35">
        <v>4513.2</v>
      </c>
      <c r="C13" s="34" t="s">
        <v>51</v>
      </c>
      <c r="D13" s="34">
        <v>1299.4000000000001</v>
      </c>
      <c r="E13" s="34">
        <v>0</v>
      </c>
      <c r="F13" s="31">
        <v>0</v>
      </c>
      <c r="G13" s="34">
        <v>0</v>
      </c>
      <c r="H13" s="34">
        <v>0</v>
      </c>
      <c r="I13" s="34">
        <v>0</v>
      </c>
      <c r="J13" s="31">
        <v>0</v>
      </c>
    </row>
    <row r="14" spans="1:10" x14ac:dyDescent="0.25">
      <c r="A14" s="37" t="s">
        <v>52</v>
      </c>
      <c r="B14" s="34">
        <v>3062.7</v>
      </c>
      <c r="C14" s="34">
        <v>0</v>
      </c>
      <c r="D14" s="34">
        <v>0</v>
      </c>
      <c r="E14" s="31" t="s">
        <v>53</v>
      </c>
      <c r="F14" s="34">
        <v>0</v>
      </c>
      <c r="G14" s="36">
        <v>50000</v>
      </c>
      <c r="H14" s="34">
        <v>78.8</v>
      </c>
      <c r="I14" s="39">
        <v>40000</v>
      </c>
      <c r="J14" s="34">
        <v>80</v>
      </c>
    </row>
    <row r="15" spans="1:10" ht="39" x14ac:dyDescent="0.25">
      <c r="A15" s="37" t="s">
        <v>54</v>
      </c>
      <c r="B15" s="34">
        <v>231.6</v>
      </c>
      <c r="C15" s="34">
        <v>254.2</v>
      </c>
      <c r="D15" s="34">
        <v>109.8</v>
      </c>
      <c r="E15" s="31">
        <v>257.3</v>
      </c>
      <c r="F15" s="34">
        <v>101.2</v>
      </c>
      <c r="G15" s="34">
        <v>257.3</v>
      </c>
      <c r="H15" s="34">
        <v>100</v>
      </c>
      <c r="I15" s="31">
        <v>257.3</v>
      </c>
      <c r="J15" s="34">
        <v>100</v>
      </c>
    </row>
    <row r="16" spans="1:10" x14ac:dyDescent="0.25">
      <c r="A16" s="37" t="s">
        <v>55</v>
      </c>
      <c r="B16" s="34">
        <v>2598</v>
      </c>
      <c r="C16" s="34">
        <v>4968</v>
      </c>
      <c r="D16" s="34">
        <v>191.2</v>
      </c>
      <c r="E16" s="31">
        <v>2336.1</v>
      </c>
      <c r="F16" s="34">
        <v>47</v>
      </c>
      <c r="G16" s="34">
        <v>2336.1</v>
      </c>
      <c r="H16" s="34" t="s">
        <v>56</v>
      </c>
      <c r="I16" s="31">
        <v>2336.1</v>
      </c>
      <c r="J16" s="34">
        <v>100</v>
      </c>
    </row>
    <row r="17" spans="1:10" ht="26.25" x14ac:dyDescent="0.25">
      <c r="A17" s="37" t="s">
        <v>57</v>
      </c>
      <c r="B17" s="34">
        <v>1528</v>
      </c>
      <c r="C17" s="34">
        <v>586</v>
      </c>
      <c r="D17" s="34">
        <v>38.4</v>
      </c>
      <c r="E17" s="31">
        <v>500</v>
      </c>
      <c r="F17" s="34">
        <v>85.3</v>
      </c>
      <c r="G17" s="34">
        <v>500</v>
      </c>
      <c r="H17" s="34">
        <v>100</v>
      </c>
      <c r="I17" s="31">
        <v>500</v>
      </c>
      <c r="J17" s="34">
        <v>100</v>
      </c>
    </row>
    <row r="18" spans="1:10" x14ac:dyDescent="0.25">
      <c r="A18" s="30"/>
      <c r="B18" s="40"/>
      <c r="C18" s="40"/>
      <c r="D18" s="40"/>
      <c r="E18" s="40"/>
      <c r="F18" s="40"/>
      <c r="G18" s="40"/>
      <c r="H18" s="40"/>
      <c r="I18" s="40"/>
      <c r="J18" s="40"/>
    </row>
    <row r="19" spans="1:10" ht="15.75" x14ac:dyDescent="0.25">
      <c r="A19" s="19"/>
    </row>
  </sheetData>
  <mergeCells count="1">
    <mergeCell ref="A10:A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A2" sqref="A2:E29"/>
    </sheetView>
  </sheetViews>
  <sheetFormatPr defaultRowHeight="15" x14ac:dyDescent="0.25"/>
  <cols>
    <col min="1" max="1" width="59.85546875" customWidth="1"/>
    <col min="2" max="2" width="16.42578125" customWidth="1"/>
    <col min="3" max="3" width="22.85546875" customWidth="1"/>
    <col min="4" max="4" width="17" customWidth="1"/>
    <col min="5" max="5" width="15.5703125" customWidth="1"/>
  </cols>
  <sheetData>
    <row r="1" spans="1:5" x14ac:dyDescent="0.25">
      <c r="A1" s="42"/>
    </row>
    <row r="2" spans="1:5" x14ac:dyDescent="0.25">
      <c r="A2" s="32" t="s">
        <v>58</v>
      </c>
      <c r="B2" s="32" t="s">
        <v>59</v>
      </c>
      <c r="C2" s="32" t="s">
        <v>60</v>
      </c>
      <c r="D2" s="32" t="s">
        <v>61</v>
      </c>
      <c r="E2" s="32" t="s">
        <v>62</v>
      </c>
    </row>
    <row r="3" spans="1:5" ht="22.5" customHeight="1" x14ac:dyDescent="0.25">
      <c r="A3" s="44" t="s">
        <v>63</v>
      </c>
      <c r="B3" s="32">
        <v>7950000000</v>
      </c>
      <c r="C3" s="48">
        <f>C4+C8+C11+C14+C15+C16+C17+C18+C22+C25+C26</f>
        <v>90219.900000000009</v>
      </c>
      <c r="D3" s="48">
        <f>D4+D8+D11+D14+D15+D16+D17+D18+D22+D25+D26</f>
        <v>74366.099999999991</v>
      </c>
      <c r="E3" s="48">
        <f t="shared" ref="E3" si="0">E4+E8+E11+E14+E15+E16+E17+E18+E22+E25+E26</f>
        <v>59617.1</v>
      </c>
    </row>
    <row r="4" spans="1:5" ht="18.75" customHeight="1" x14ac:dyDescent="0.25">
      <c r="A4" s="45" t="s">
        <v>87</v>
      </c>
      <c r="B4" s="34">
        <v>7950000600</v>
      </c>
      <c r="C4" s="49">
        <f>C5+C6+C7</f>
        <v>27332.9</v>
      </c>
      <c r="D4" s="49">
        <f t="shared" ref="D4:E4" si="1">D5+D6+D7</f>
        <v>18539.8</v>
      </c>
      <c r="E4" s="49">
        <f t="shared" si="1"/>
        <v>11459.1</v>
      </c>
    </row>
    <row r="5" spans="1:5" ht="19.5" customHeight="1" x14ac:dyDescent="0.25">
      <c r="A5" s="45" t="s">
        <v>71</v>
      </c>
      <c r="B5" s="34">
        <v>7950000610</v>
      </c>
      <c r="C5" s="49">
        <v>13700</v>
      </c>
      <c r="D5" s="49">
        <v>6906.9</v>
      </c>
      <c r="E5" s="49">
        <v>9459.1</v>
      </c>
    </row>
    <row r="6" spans="1:5" ht="31.5" customHeight="1" x14ac:dyDescent="0.25">
      <c r="A6" s="45" t="s">
        <v>84</v>
      </c>
      <c r="B6" s="34" t="s">
        <v>89</v>
      </c>
      <c r="C6" s="49">
        <v>10632.9</v>
      </c>
      <c r="D6" s="49">
        <v>10632.9</v>
      </c>
      <c r="E6" s="49">
        <v>0</v>
      </c>
    </row>
    <row r="7" spans="1:5" ht="19.5" customHeight="1" x14ac:dyDescent="0.25">
      <c r="A7" s="45" t="s">
        <v>72</v>
      </c>
      <c r="B7" s="34">
        <v>7950000620</v>
      </c>
      <c r="C7" s="49">
        <v>3000</v>
      </c>
      <c r="D7" s="49">
        <v>1000</v>
      </c>
      <c r="E7" s="49">
        <v>2000</v>
      </c>
    </row>
    <row r="8" spans="1:5" ht="21" customHeight="1" x14ac:dyDescent="0.25">
      <c r="A8" s="54" t="s">
        <v>73</v>
      </c>
      <c r="B8" s="34" t="s">
        <v>77</v>
      </c>
      <c r="C8" s="49">
        <f>C9+C10</f>
        <v>17658.2</v>
      </c>
      <c r="D8" s="49">
        <f t="shared" ref="D8:E8" si="2">D9+D10</f>
        <v>1500</v>
      </c>
      <c r="E8" s="49">
        <f t="shared" si="2"/>
        <v>5000</v>
      </c>
    </row>
    <row r="9" spans="1:5" ht="21.75" customHeight="1" x14ac:dyDescent="0.25">
      <c r="A9" s="54"/>
      <c r="B9" s="34">
        <v>7950000900</v>
      </c>
      <c r="C9" s="50">
        <v>5000</v>
      </c>
      <c r="D9" s="49">
        <v>1500</v>
      </c>
      <c r="E9" s="49">
        <v>5000</v>
      </c>
    </row>
    <row r="10" spans="1:5" ht="26.25" customHeight="1" x14ac:dyDescent="0.25">
      <c r="A10" s="54"/>
      <c r="B10" s="34" t="s">
        <v>64</v>
      </c>
      <c r="C10" s="50">
        <v>12658.2</v>
      </c>
      <c r="D10" s="49">
        <v>0</v>
      </c>
      <c r="E10" s="49">
        <v>0</v>
      </c>
    </row>
    <row r="11" spans="1:5" ht="20.25" customHeight="1" x14ac:dyDescent="0.25">
      <c r="A11" s="54" t="s">
        <v>74</v>
      </c>
      <c r="B11" s="34" t="s">
        <v>77</v>
      </c>
      <c r="C11" s="50">
        <f>C12+C13</f>
        <v>0</v>
      </c>
      <c r="D11" s="50">
        <f t="shared" ref="D11:E11" si="3">D12+D13</f>
        <v>0</v>
      </c>
      <c r="E11" s="50">
        <f t="shared" si="3"/>
        <v>0</v>
      </c>
    </row>
    <row r="12" spans="1:5" ht="17.25" customHeight="1" x14ac:dyDescent="0.25">
      <c r="A12" s="54"/>
      <c r="B12" s="34">
        <v>7950001200</v>
      </c>
      <c r="C12" s="49">
        <v>0</v>
      </c>
      <c r="D12" s="49">
        <v>0</v>
      </c>
      <c r="E12" s="49">
        <v>0</v>
      </c>
    </row>
    <row r="13" spans="1:5" ht="15.75" x14ac:dyDescent="0.25">
      <c r="A13" s="54"/>
      <c r="B13" s="34" t="s">
        <v>65</v>
      </c>
      <c r="C13" s="49">
        <v>0</v>
      </c>
      <c r="D13" s="49">
        <v>0</v>
      </c>
      <c r="E13" s="49">
        <v>0</v>
      </c>
    </row>
    <row r="14" spans="1:5" ht="25.5" x14ac:dyDescent="0.25">
      <c r="A14" s="45" t="s">
        <v>80</v>
      </c>
      <c r="B14" s="43">
        <v>7950000100</v>
      </c>
      <c r="C14" s="49">
        <v>613</v>
      </c>
      <c r="D14" s="49">
        <v>613</v>
      </c>
      <c r="E14" s="49">
        <v>613</v>
      </c>
    </row>
    <row r="15" spans="1:5" ht="25.5" x14ac:dyDescent="0.25">
      <c r="A15" s="45" t="s">
        <v>81</v>
      </c>
      <c r="B15" s="34">
        <v>7950000200</v>
      </c>
      <c r="C15" s="49">
        <v>444</v>
      </c>
      <c r="D15" s="49">
        <v>444</v>
      </c>
      <c r="E15" s="49">
        <v>444</v>
      </c>
    </row>
    <row r="16" spans="1:5" ht="39.75" customHeight="1" x14ac:dyDescent="0.25">
      <c r="A16" s="45" t="s">
        <v>82</v>
      </c>
      <c r="B16" s="34">
        <v>7950000700</v>
      </c>
      <c r="C16" s="49">
        <v>1000</v>
      </c>
      <c r="D16" s="49">
        <v>0</v>
      </c>
      <c r="E16" s="49">
        <v>1000</v>
      </c>
    </row>
    <row r="17" spans="1:5" ht="25.5" x14ac:dyDescent="0.25">
      <c r="A17" s="45" t="s">
        <v>79</v>
      </c>
      <c r="B17" s="34">
        <v>7950001400</v>
      </c>
      <c r="C17" s="49">
        <v>940</v>
      </c>
      <c r="D17" s="49">
        <v>0</v>
      </c>
      <c r="E17" s="49">
        <v>0</v>
      </c>
    </row>
    <row r="18" spans="1:5" ht="22.5" customHeight="1" x14ac:dyDescent="0.25">
      <c r="A18" s="45" t="s">
        <v>75</v>
      </c>
      <c r="B18" s="34" t="s">
        <v>77</v>
      </c>
      <c r="C18" s="49">
        <f>C19+C20+C21</f>
        <v>3561.8</v>
      </c>
      <c r="D18" s="49">
        <f t="shared" ref="D18:E18" si="4">D19+D20+D21</f>
        <v>2861.8</v>
      </c>
      <c r="E18" s="49">
        <f t="shared" si="4"/>
        <v>2431</v>
      </c>
    </row>
    <row r="19" spans="1:5" ht="15.75" x14ac:dyDescent="0.25">
      <c r="A19" s="46" t="s">
        <v>66</v>
      </c>
      <c r="B19" s="34" t="s">
        <v>67</v>
      </c>
      <c r="C19" s="49">
        <v>2861.8</v>
      </c>
      <c r="D19" s="49">
        <v>2861.8</v>
      </c>
      <c r="E19" s="49">
        <v>2431</v>
      </c>
    </row>
    <row r="20" spans="1:5" ht="15.75" x14ac:dyDescent="0.25">
      <c r="A20" s="46" t="s">
        <v>76</v>
      </c>
      <c r="B20" s="34">
        <v>7950075380</v>
      </c>
      <c r="C20" s="49">
        <v>0</v>
      </c>
      <c r="D20" s="49">
        <v>0</v>
      </c>
      <c r="E20" s="49">
        <v>0</v>
      </c>
    </row>
    <row r="21" spans="1:5" ht="15.75" x14ac:dyDescent="0.25">
      <c r="A21" s="46" t="s">
        <v>78</v>
      </c>
      <c r="B21" s="34">
        <v>7950001100</v>
      </c>
      <c r="C21" s="49">
        <v>700</v>
      </c>
      <c r="D21" s="49">
        <v>0</v>
      </c>
      <c r="E21" s="49">
        <v>0</v>
      </c>
    </row>
    <row r="22" spans="1:5" ht="15.75" x14ac:dyDescent="0.25">
      <c r="A22" s="54" t="s">
        <v>83</v>
      </c>
      <c r="B22" s="34" t="s">
        <v>77</v>
      </c>
      <c r="C22" s="49">
        <f>C23+C24</f>
        <v>1448</v>
      </c>
      <c r="D22" s="49">
        <f t="shared" ref="D22:E22" si="5">D23+D24</f>
        <v>5590.6</v>
      </c>
      <c r="E22" s="49">
        <f t="shared" si="5"/>
        <v>1448</v>
      </c>
    </row>
    <row r="23" spans="1:5" ht="16.5" customHeight="1" x14ac:dyDescent="0.25">
      <c r="A23" s="54"/>
      <c r="B23" s="34" t="s">
        <v>68</v>
      </c>
      <c r="C23" s="49">
        <v>0</v>
      </c>
      <c r="D23" s="49">
        <v>4142.6000000000004</v>
      </c>
      <c r="E23" s="49">
        <v>0</v>
      </c>
    </row>
    <row r="24" spans="1:5" ht="15.75" x14ac:dyDescent="0.25">
      <c r="A24" s="54"/>
      <c r="B24" s="34">
        <v>7950001300</v>
      </c>
      <c r="C24" s="49">
        <v>1448</v>
      </c>
      <c r="D24" s="49">
        <v>1448</v>
      </c>
      <c r="E24" s="49">
        <v>1448</v>
      </c>
    </row>
    <row r="25" spans="1:5" ht="15.75" x14ac:dyDescent="0.25">
      <c r="A25" s="45" t="s">
        <v>88</v>
      </c>
      <c r="B25" s="34">
        <v>7957000000</v>
      </c>
      <c r="C25" s="49">
        <v>37222</v>
      </c>
      <c r="D25" s="49">
        <v>37222</v>
      </c>
      <c r="E25" s="49">
        <v>37222</v>
      </c>
    </row>
    <row r="26" spans="1:5" ht="18.75" customHeight="1" x14ac:dyDescent="0.25">
      <c r="A26" s="45" t="s">
        <v>85</v>
      </c>
      <c r="B26" s="34" t="s">
        <v>86</v>
      </c>
      <c r="C26" s="49">
        <v>0</v>
      </c>
      <c r="D26" s="49">
        <v>7594.9</v>
      </c>
      <c r="E26" s="49">
        <v>0</v>
      </c>
    </row>
    <row r="27" spans="1:5" ht="15.75" x14ac:dyDescent="0.25">
      <c r="A27" s="47" t="s">
        <v>69</v>
      </c>
      <c r="B27" s="34"/>
      <c r="C27" s="48">
        <f>C29-C3</f>
        <v>57420.099999999991</v>
      </c>
      <c r="D27" s="48">
        <f>D29-D3-D28</f>
        <v>54081.900000000009</v>
      </c>
      <c r="E27" s="48">
        <f>E29-E3-E28</f>
        <v>53726.9</v>
      </c>
    </row>
    <row r="28" spans="1:5" ht="15.75" x14ac:dyDescent="0.25">
      <c r="A28" s="47" t="s">
        <v>90</v>
      </c>
      <c r="B28" s="34"/>
      <c r="C28" s="48">
        <v>0</v>
      </c>
      <c r="D28" s="48">
        <v>3100</v>
      </c>
      <c r="E28" s="48">
        <v>5900</v>
      </c>
    </row>
    <row r="29" spans="1:5" ht="15.75" x14ac:dyDescent="0.25">
      <c r="A29" s="47" t="s">
        <v>70</v>
      </c>
      <c r="B29" s="34"/>
      <c r="C29" s="48">
        <v>147640</v>
      </c>
      <c r="D29" s="48">
        <v>131548</v>
      </c>
      <c r="E29" s="48">
        <v>119244</v>
      </c>
    </row>
    <row r="30" spans="1:5" x14ac:dyDescent="0.25">
      <c r="B30" s="41"/>
    </row>
  </sheetData>
  <mergeCells count="3">
    <mergeCell ref="A22:A24"/>
    <mergeCell ref="A8:A10"/>
    <mergeCell ref="A11:A13"/>
  </mergeCells>
  <pageMargins left="0.70866141732283472" right="0.70866141732283472" top="0.74803149606299213" bottom="0.74803149606299213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прогноз конс бюджета</vt:lpstr>
      <vt:lpstr>доходы</vt:lpstr>
      <vt:lpstr>Лист2</vt:lpstr>
      <vt:lpstr>программы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Катышевцева И.Н.</dc:creator>
  <cp:lastModifiedBy>User Windows</cp:lastModifiedBy>
  <cp:lastPrinted>2024-11-14T08:08:23Z</cp:lastPrinted>
  <dcterms:created xsi:type="dcterms:W3CDTF">2014-10-15T01:26:35Z</dcterms:created>
  <dcterms:modified xsi:type="dcterms:W3CDTF">2024-11-14T16:14:27Z</dcterms:modified>
</cp:coreProperties>
</file>